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1385" windowHeight="80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4" i="1" l="1"/>
  <c r="H15" i="1"/>
  <c r="H16" i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F9" i="1"/>
  <c r="D9" i="1"/>
  <c r="F10" i="1" l="1"/>
  <c r="B9" i="1"/>
  <c r="C9" i="1" s="1"/>
  <c r="G9" i="1" s="1"/>
  <c r="A9" i="1" s="1"/>
  <c r="E9" i="1" s="1"/>
  <c r="F11" i="1" l="1"/>
  <c r="D10" i="1"/>
  <c r="B10" i="1"/>
  <c r="C10" i="1" s="1"/>
  <c r="G10" i="1" s="1"/>
  <c r="A10" i="1" s="1"/>
  <c r="E10" i="1" s="1"/>
  <c r="D11" i="1" l="1"/>
  <c r="F12" i="1"/>
  <c r="B11" i="1"/>
  <c r="C11" i="1" s="1"/>
  <c r="G11" i="1" s="1"/>
  <c r="A11" i="1" s="1"/>
  <c r="E11" i="1" s="1"/>
  <c r="F13" i="1" l="1"/>
  <c r="D12" i="1"/>
  <c r="B12" i="1"/>
  <c r="C12" i="1" s="1"/>
  <c r="G12" i="1" s="1"/>
  <c r="A12" i="1" s="1"/>
  <c r="E12" i="1" s="1"/>
  <c r="F14" i="1" l="1"/>
  <c r="B13" i="1"/>
  <c r="C13" i="1" s="1"/>
  <c r="G13" i="1" s="1"/>
  <c r="A13" i="1" s="1"/>
  <c r="E13" i="1" s="1"/>
  <c r="D13" i="1"/>
  <c r="F15" i="1" l="1"/>
  <c r="D14" i="1"/>
  <c r="B14" i="1"/>
  <c r="C14" i="1" s="1"/>
  <c r="G14" i="1" s="1"/>
  <c r="A14" i="1" s="1"/>
  <c r="E14" i="1" s="1"/>
  <c r="D15" i="1" l="1"/>
  <c r="F16" i="1"/>
  <c r="B15" i="1"/>
  <c r="C15" i="1" s="1"/>
  <c r="G15" i="1" s="1"/>
  <c r="A15" i="1" s="1"/>
  <c r="E15" i="1" s="1"/>
  <c r="F17" i="1" l="1"/>
  <c r="D16" i="1"/>
  <c r="B16" i="1"/>
  <c r="C16" i="1" s="1"/>
  <c r="G16" i="1" s="1"/>
  <c r="A16" i="1" s="1"/>
  <c r="E16" i="1" s="1"/>
  <c r="F18" i="1" l="1"/>
  <c r="B17" i="1"/>
  <c r="C17" i="1" s="1"/>
  <c r="G17" i="1" s="1"/>
  <c r="A17" i="1" s="1"/>
  <c r="E17" i="1" s="1"/>
  <c r="D17" i="1"/>
  <c r="F19" i="1" l="1"/>
  <c r="D18" i="1"/>
  <c r="B18" i="1"/>
  <c r="C18" i="1" s="1"/>
  <c r="G18" i="1" s="1"/>
  <c r="A18" i="1" s="1"/>
  <c r="E18" i="1" s="1"/>
  <c r="D19" i="1" l="1"/>
  <c r="F20" i="1"/>
  <c r="B19" i="1"/>
  <c r="C19" i="1" s="1"/>
  <c r="G19" i="1" s="1"/>
  <c r="A19" i="1" s="1"/>
  <c r="E19" i="1" s="1"/>
  <c r="F21" i="1" l="1"/>
  <c r="D20" i="1"/>
  <c r="B20" i="1"/>
  <c r="C20" i="1" s="1"/>
  <c r="G20" i="1" s="1"/>
  <c r="A20" i="1" s="1"/>
  <c r="E20" i="1" s="1"/>
  <c r="F22" i="1" l="1"/>
  <c r="B21" i="1"/>
  <c r="C21" i="1" s="1"/>
  <c r="G21" i="1" s="1"/>
  <c r="A21" i="1" s="1"/>
  <c r="E21" i="1" s="1"/>
  <c r="D21" i="1"/>
  <c r="F23" i="1" l="1"/>
  <c r="D22" i="1"/>
  <c r="B22" i="1"/>
  <c r="C22" i="1" s="1"/>
  <c r="G22" i="1" s="1"/>
  <c r="A22" i="1" s="1"/>
  <c r="E22" i="1" s="1"/>
  <c r="D23" i="1" l="1"/>
  <c r="F24" i="1"/>
  <c r="B23" i="1"/>
  <c r="C23" i="1" s="1"/>
  <c r="G23" i="1" s="1"/>
  <c r="A23" i="1" s="1"/>
  <c r="E23" i="1" s="1"/>
  <c r="B24" i="1" l="1"/>
  <c r="C24" i="1" s="1"/>
  <c r="G24" i="1" s="1"/>
  <c r="A24" i="1" s="1"/>
  <c r="E24" i="1" s="1"/>
  <c r="D24" i="1"/>
  <c r="F25" i="1"/>
  <c r="F26" i="1" l="1"/>
  <c r="B25" i="1"/>
  <c r="C25" i="1" s="1"/>
  <c r="G25" i="1" s="1"/>
  <c r="A25" i="1" s="1"/>
  <c r="E25" i="1" s="1"/>
  <c r="D25" i="1"/>
  <c r="F27" i="1" l="1"/>
  <c r="D26" i="1"/>
  <c r="B26" i="1"/>
  <c r="C26" i="1" s="1"/>
  <c r="G26" i="1" s="1"/>
  <c r="A26" i="1" s="1"/>
  <c r="E26" i="1" s="1"/>
  <c r="D27" i="1" l="1"/>
  <c r="F28" i="1"/>
  <c r="B27" i="1"/>
  <c r="C27" i="1" s="1"/>
  <c r="G27" i="1" s="1"/>
  <c r="A27" i="1" s="1"/>
  <c r="E27" i="1" s="1"/>
  <c r="B28" i="1" l="1"/>
  <c r="C28" i="1" s="1"/>
  <c r="G28" i="1" s="1"/>
  <c r="A28" i="1" s="1"/>
  <c r="E28" i="1" s="1"/>
  <c r="F29" i="1"/>
  <c r="D28" i="1"/>
  <c r="F30" i="1" l="1"/>
  <c r="B29" i="1"/>
  <c r="C29" i="1" s="1"/>
  <c r="G29" i="1" s="1"/>
  <c r="A29" i="1" s="1"/>
  <c r="E29" i="1" s="1"/>
  <c r="D29" i="1"/>
  <c r="F31" i="1" l="1"/>
  <c r="D30" i="1"/>
  <c r="B30" i="1"/>
  <c r="C30" i="1" s="1"/>
  <c r="G30" i="1" s="1"/>
  <c r="A30" i="1" s="1"/>
  <c r="E30" i="1" s="1"/>
  <c r="D31" i="1" l="1"/>
  <c r="F32" i="1"/>
  <c r="B31" i="1"/>
  <c r="C31" i="1" s="1"/>
  <c r="G31" i="1" s="1"/>
  <c r="A31" i="1" s="1"/>
  <c r="E31" i="1" s="1"/>
  <c r="D32" i="1" l="1"/>
  <c r="F33" i="1"/>
  <c r="B32" i="1"/>
  <c r="C32" i="1" s="1"/>
  <c r="G32" i="1" s="1"/>
  <c r="A32" i="1" s="1"/>
  <c r="E32" i="1" s="1"/>
  <c r="F34" i="1" l="1"/>
  <c r="B33" i="1"/>
  <c r="C33" i="1" s="1"/>
  <c r="G33" i="1" s="1"/>
  <c r="A33" i="1" s="1"/>
  <c r="E33" i="1" s="1"/>
  <c r="D33" i="1"/>
  <c r="F35" i="1" l="1"/>
  <c r="D34" i="1"/>
  <c r="B34" i="1"/>
  <c r="C34" i="1" s="1"/>
  <c r="G34" i="1" s="1"/>
  <c r="A34" i="1" s="1"/>
  <c r="E34" i="1" s="1"/>
  <c r="D35" i="1" l="1"/>
  <c r="F36" i="1"/>
  <c r="B35" i="1"/>
  <c r="C35" i="1" s="1"/>
  <c r="G35" i="1" s="1"/>
  <c r="A35" i="1" s="1"/>
  <c r="E35" i="1" s="1"/>
  <c r="F37" i="1" l="1"/>
  <c r="D36" i="1"/>
  <c r="B36" i="1"/>
  <c r="C36" i="1" s="1"/>
  <c r="G36" i="1" s="1"/>
  <c r="A36" i="1" s="1"/>
  <c r="E36" i="1" s="1"/>
  <c r="F38" i="1" l="1"/>
  <c r="B37" i="1"/>
  <c r="C37" i="1" s="1"/>
  <c r="G37" i="1" s="1"/>
  <c r="A37" i="1" s="1"/>
  <c r="E37" i="1" s="1"/>
  <c r="D37" i="1"/>
  <c r="F39" i="1" l="1"/>
  <c r="D38" i="1"/>
  <c r="B38" i="1"/>
  <c r="C38" i="1" s="1"/>
  <c r="G38" i="1" s="1"/>
  <c r="A38" i="1" s="1"/>
  <c r="E38" i="1" s="1"/>
  <c r="D39" i="1" l="1"/>
  <c r="F40" i="1"/>
  <c r="B39" i="1"/>
  <c r="C39" i="1" s="1"/>
  <c r="G39" i="1" s="1"/>
  <c r="A39" i="1" s="1"/>
  <c r="E39" i="1" s="1"/>
  <c r="B40" i="1" l="1"/>
  <c r="C40" i="1" s="1"/>
  <c r="G40" i="1" s="1"/>
  <c r="A40" i="1" s="1"/>
  <c r="E40" i="1" s="1"/>
  <c r="D40" i="1"/>
  <c r="F41" i="1"/>
  <c r="F42" i="1" l="1"/>
  <c r="B41" i="1"/>
  <c r="C41" i="1" s="1"/>
  <c r="G41" i="1" s="1"/>
  <c r="A41" i="1" s="1"/>
  <c r="E41" i="1" s="1"/>
  <c r="D41" i="1"/>
  <c r="F43" i="1" l="1"/>
  <c r="D42" i="1"/>
  <c r="B42" i="1"/>
  <c r="C42" i="1" s="1"/>
  <c r="G42" i="1" s="1"/>
  <c r="A42" i="1" s="1"/>
  <c r="E42" i="1" s="1"/>
  <c r="D43" i="1" l="1"/>
  <c r="F44" i="1"/>
  <c r="B43" i="1"/>
  <c r="C43" i="1" s="1"/>
  <c r="G43" i="1" s="1"/>
  <c r="A43" i="1" s="1"/>
  <c r="E43" i="1" s="1"/>
  <c r="B44" i="1" l="1"/>
  <c r="C44" i="1" s="1"/>
  <c r="G44" i="1" s="1"/>
  <c r="A44" i="1" s="1"/>
  <c r="E44" i="1" s="1"/>
  <c r="F45" i="1"/>
  <c r="D44" i="1"/>
  <c r="F46" i="1" l="1"/>
  <c r="B45" i="1"/>
  <c r="C45" i="1" s="1"/>
  <c r="G45" i="1" s="1"/>
  <c r="A45" i="1" s="1"/>
  <c r="E45" i="1" s="1"/>
  <c r="D45" i="1"/>
  <c r="F47" i="1" l="1"/>
  <c r="D46" i="1"/>
  <c r="B46" i="1"/>
  <c r="C46" i="1" s="1"/>
  <c r="G46" i="1" s="1"/>
  <c r="A46" i="1" s="1"/>
  <c r="E46" i="1" s="1"/>
  <c r="D47" i="1" l="1"/>
  <c r="F48" i="1"/>
  <c r="B47" i="1"/>
  <c r="C47" i="1" s="1"/>
  <c r="G47" i="1" s="1"/>
  <c r="A47" i="1" s="1"/>
  <c r="E47" i="1" s="1"/>
  <c r="B48" i="1" l="1"/>
  <c r="C48" i="1" s="1"/>
  <c r="G48" i="1" s="1"/>
  <c r="A48" i="1" s="1"/>
  <c r="E48" i="1" s="1"/>
  <c r="D48" i="1"/>
  <c r="F49" i="1"/>
  <c r="B49" i="1" l="1"/>
  <c r="C49" i="1" s="1"/>
  <c r="G49" i="1" s="1"/>
  <c r="A49" i="1" s="1"/>
  <c r="E49" i="1" s="1"/>
  <c r="D49" i="1"/>
</calcChain>
</file>

<file path=xl/sharedStrings.xml><?xml version="1.0" encoding="utf-8"?>
<sst xmlns="http://schemas.openxmlformats.org/spreadsheetml/2006/main" count="14" uniqueCount="13">
  <si>
    <t>REPAYMENT OPTIONS</t>
  </si>
  <si>
    <t>Fortnightly Repayment</t>
  </si>
  <si>
    <t>FMC</t>
  </si>
  <si>
    <t>Loan Amount</t>
  </si>
  <si>
    <t>No of Repayments</t>
  </si>
  <si>
    <t>Hidden FMC</t>
  </si>
  <si>
    <t>Hidden total</t>
  </si>
  <si>
    <t>1.   Type the amount of the loan sought in the green cell (even $100's only)</t>
  </si>
  <si>
    <t>2.   Select your favoured repayment rate option from the options displayed.</t>
  </si>
  <si>
    <t>Total Sum Repayable</t>
  </si>
  <si>
    <t>3.   Transpose the corresponding information to Section 2 of the loan application (see examples).</t>
  </si>
  <si>
    <t>The maximum amount for other loan categories (excluding emergency loans) is $4,000.00</t>
  </si>
  <si>
    <t>The maximum amount for a Group Life Loan is $5,000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</si>
</sst>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0" x14ac:knownFonts="1">
    <font>
      <sz val="10"/>
      <name val="Arial"/>
    </font>
    <font>
      <sz val="8"/>
      <name val="Arial"/>
    </font>
    <font>
      <b/>
      <sz val="10"/>
      <color indexed="12"/>
      <name val="Arial"/>
      <family val="2"/>
    </font>
    <font>
      <sz val="10"/>
      <name val="Times New Roman"/>
    </font>
    <font>
      <sz val="10"/>
      <name val="Times New Roman"/>
      <family val="1"/>
    </font>
    <font>
      <sz val="10"/>
      <name val="Helv"/>
    </font>
    <font>
      <sz val="10"/>
      <color indexed="12"/>
      <name val="Arial"/>
    </font>
    <font>
      <b/>
      <sz val="10"/>
      <name val="Arial"/>
      <family val="2"/>
    </font>
    <font>
      <sz val="14"/>
      <name val="Arial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7" fillId="0" borderId="0" xfId="0" applyFont="1" applyProtection="1"/>
    <xf numFmtId="0" fontId="0" fillId="0" borderId="0" xfId="0" applyAlignment="1" applyProtection="1">
      <alignment horizontal="center"/>
    </xf>
    <xf numFmtId="0" fontId="6" fillId="0" borderId="0" xfId="0" applyFont="1" applyProtection="1"/>
    <xf numFmtId="9" fontId="2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vertical="center"/>
    </xf>
    <xf numFmtId="0" fontId="7" fillId="3" borderId="1" xfId="0" applyFont="1" applyFill="1" applyBorder="1" applyAlignment="1" applyProtection="1">
      <alignment horizontal="center"/>
    </xf>
    <xf numFmtId="165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4" fontId="3" fillId="4" borderId="0" xfId="0" applyNumberFormat="1" applyFont="1" applyFill="1" applyProtection="1"/>
    <xf numFmtId="0" fontId="3" fillId="4" borderId="0" xfId="0" applyFont="1" applyFill="1" applyProtection="1"/>
    <xf numFmtId="0" fontId="4" fillId="4" borderId="0" xfId="0" applyFont="1" applyFill="1" applyProtection="1"/>
    <xf numFmtId="0" fontId="5" fillId="4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horizontal="right"/>
    </xf>
    <xf numFmtId="0" fontId="9" fillId="0" borderId="0" xfId="0" applyFont="1" applyProtection="1"/>
  </cellXfs>
  <cellStyles count="1">
    <cellStyle name="Normal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904875</xdr:colOff>
      <xdr:row>6</xdr:row>
      <xdr:rowOff>123825</xdr:rowOff>
    </xdr:from>
    <xdr:to>
      <xdr:col>6</xdr:col>
      <xdr:colOff>9525</xdr:colOff>
      <xdr:row>6</xdr:row>
      <xdr:rowOff>123825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3990975" y="10953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600075</xdr:colOff>
      <xdr:row>12</xdr:row>
      <xdr:rowOff>57150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800725" y="0"/>
          <a:ext cx="3295650" cy="2076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AU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Example 1:</a:t>
          </a:r>
          <a:endParaRPr lang="en-AU" sz="10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You have selected a loan amount of $5,000 and wish to repay at the rate of $133.97 per fortnight.</a:t>
          </a: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Section 2 of the loan application is completed as follows:</a:t>
          </a:r>
          <a:endParaRPr lang="en-A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FF00FF"/>
              </a:solidFill>
              <a:latin typeface="Arial"/>
              <a:cs typeface="Arial"/>
            </a:rPr>
            <a:t>The total sum repayable is $5,224.83 which consists of the loan amount of $5,000 together with a Fund Maintenance Contribution (FMC) of $224.83.  The loan terms become 39 payments at $133.97 per fortnight.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17</xdr:col>
      <xdr:colOff>600075</xdr:colOff>
      <xdr:row>26</xdr:row>
      <xdr:rowOff>133350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800725" y="2343150"/>
          <a:ext cx="3295650" cy="2076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AU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Example 2:</a:t>
          </a:r>
          <a:endParaRPr lang="en-AU" sz="10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You have selected a loan amount of $2,000 and wish to repay at the rate of $89.26 per fortnight.</a:t>
          </a: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Section 2 of the loan application is completed as follows:</a:t>
          </a:r>
          <a:endParaRPr lang="en-A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FF00FF"/>
              </a:solidFill>
              <a:latin typeface="Arial"/>
              <a:cs typeface="Arial"/>
            </a:rPr>
            <a:t>The total sum repayable is $2,052.98 which consists of the loan amount of $2,000 together with a Fund Maintenance Contribution (FMC) of $52.98.  The loan terms become 23 payments at $89.26 per fortnight.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workbookViewId="0">
      <selection activeCell="M7" sqref="M7"/>
    </sheetView>
  </sheetViews>
  <sheetFormatPr defaultRowHeight="12.75" x14ac:dyDescent="0.2"/>
  <cols>
    <col min="1" max="1" width="20" style="2" customWidth="1"/>
    <col min="2" max="3" width="20" style="2" hidden="1" customWidth="1"/>
    <col min="4" max="4" width="14" style="2" customWidth="1"/>
    <col min="5" max="5" width="12.28515625" style="2" customWidth="1"/>
    <col min="6" max="6" width="18.5703125" style="2" customWidth="1"/>
    <col min="7" max="7" width="22.140625" style="2" customWidth="1"/>
    <col min="8" max="11" width="9.140625" style="2" hidden="1" customWidth="1"/>
    <col min="12" max="12" width="9.140625" style="4" hidden="1" customWidth="1"/>
    <col min="13" max="13" width="9.140625" style="4" customWidth="1"/>
    <col min="14" max="14" width="13" style="2" customWidth="1"/>
    <col min="15" max="16384" width="9.140625" style="2"/>
  </cols>
  <sheetData>
    <row r="1" spans="1:9" x14ac:dyDescent="0.2">
      <c r="D1" s="3" t="s">
        <v>0</v>
      </c>
    </row>
    <row r="2" spans="1:9" x14ac:dyDescent="0.2">
      <c r="A2" s="16" t="s">
        <v>12</v>
      </c>
    </row>
    <row r="3" spans="1:9" x14ac:dyDescent="0.2">
      <c r="A3" s="16" t="s">
        <v>11</v>
      </c>
    </row>
    <row r="4" spans="1:9" x14ac:dyDescent="0.2">
      <c r="A4" s="5" t="s">
        <v>7</v>
      </c>
    </row>
    <row r="5" spans="1:9" x14ac:dyDescent="0.2">
      <c r="A5" s="5" t="s">
        <v>8</v>
      </c>
    </row>
    <row r="6" spans="1:9" x14ac:dyDescent="0.2">
      <c r="A6" s="5" t="s">
        <v>10</v>
      </c>
      <c r="I6" s="6">
        <v>0.03</v>
      </c>
    </row>
    <row r="7" spans="1:9" ht="18.75" customHeight="1" x14ac:dyDescent="0.2">
      <c r="F7" s="7" t="s">
        <v>3</v>
      </c>
      <c r="G7" s="1">
        <v>5000</v>
      </c>
      <c r="I7" s="6"/>
    </row>
    <row r="8" spans="1:9" x14ac:dyDescent="0.2">
      <c r="A8" s="8" t="s">
        <v>9</v>
      </c>
      <c r="B8" s="8" t="s">
        <v>5</v>
      </c>
      <c r="C8" s="8" t="s">
        <v>6</v>
      </c>
      <c r="D8" s="8" t="s">
        <v>3</v>
      </c>
      <c r="E8" s="8" t="s">
        <v>2</v>
      </c>
      <c r="F8" s="8" t="s">
        <v>4</v>
      </c>
      <c r="G8" s="8" t="s">
        <v>1</v>
      </c>
      <c r="H8" s="11">
        <v>5000</v>
      </c>
      <c r="I8" s="12">
        <v>39</v>
      </c>
    </row>
    <row r="9" spans="1:9" x14ac:dyDescent="0.2">
      <c r="A9" s="9">
        <f>G9*F9</f>
        <v>5224.83</v>
      </c>
      <c r="B9" s="9">
        <f t="shared" ref="B9:B47" si="0">$G$7*$I$6*F9/26</f>
        <v>225</v>
      </c>
      <c r="C9" s="9">
        <f>B9+$G$7</f>
        <v>5225</v>
      </c>
      <c r="D9" s="9">
        <f>$G$7</f>
        <v>5000</v>
      </c>
      <c r="E9" s="9">
        <f>A9-$G$7</f>
        <v>224.82999999999993</v>
      </c>
      <c r="F9" s="10">
        <f>VLOOKUP(G7,H8:I57,2,FALSE)</f>
        <v>39</v>
      </c>
      <c r="G9" s="9">
        <f>ROUND(C9/F9,2)</f>
        <v>133.97</v>
      </c>
      <c r="H9" s="11">
        <v>4900</v>
      </c>
      <c r="I9" s="12">
        <v>39</v>
      </c>
    </row>
    <row r="10" spans="1:9" x14ac:dyDescent="0.2">
      <c r="A10" s="9">
        <f t="shared" ref="A10:A47" si="1">G10*F10</f>
        <v>5219.3</v>
      </c>
      <c r="B10" s="9">
        <f t="shared" si="0"/>
        <v>219.23076923076923</v>
      </c>
      <c r="C10" s="9">
        <f t="shared" ref="C10:C49" si="2">B10+$G$7</f>
        <v>5219.2307692307695</v>
      </c>
      <c r="D10" s="9">
        <f t="shared" ref="D10:D47" si="3">IF(F10&gt;0,$G$7,"")</f>
        <v>5000</v>
      </c>
      <c r="E10" s="9">
        <f t="shared" ref="E10:E47" si="4">A10-$G$7</f>
        <v>219.30000000000018</v>
      </c>
      <c r="F10" s="10">
        <f>IF((F9-1)&lt;=0,"",F9-1)</f>
        <v>38</v>
      </c>
      <c r="G10" s="9">
        <f t="shared" ref="G10:G47" si="5">ROUND(C10/F10,2)</f>
        <v>137.35</v>
      </c>
      <c r="H10" s="11">
        <v>4800</v>
      </c>
      <c r="I10" s="12">
        <v>39</v>
      </c>
    </row>
    <row r="11" spans="1:9" x14ac:dyDescent="0.2">
      <c r="A11" s="9">
        <f t="shared" si="1"/>
        <v>5213.3</v>
      </c>
      <c r="B11" s="9">
        <f t="shared" si="0"/>
        <v>213.46153846153845</v>
      </c>
      <c r="C11" s="9">
        <f t="shared" si="2"/>
        <v>5213.4615384615381</v>
      </c>
      <c r="D11" s="9">
        <f t="shared" si="3"/>
        <v>5000</v>
      </c>
      <c r="E11" s="9">
        <f t="shared" si="4"/>
        <v>213.30000000000018</v>
      </c>
      <c r="F11" s="10">
        <f t="shared" ref="F11:F47" si="6">IF((F10-1)&lt;=0,"",F10-1)</f>
        <v>37</v>
      </c>
      <c r="G11" s="9">
        <f t="shared" si="5"/>
        <v>140.9</v>
      </c>
      <c r="H11" s="11">
        <v>4700</v>
      </c>
      <c r="I11" s="12">
        <v>39</v>
      </c>
    </row>
    <row r="12" spans="1:9" x14ac:dyDescent="0.2">
      <c r="A12" s="9">
        <f t="shared" si="1"/>
        <v>5207.76</v>
      </c>
      <c r="B12" s="9">
        <f t="shared" si="0"/>
        <v>207.69230769230768</v>
      </c>
      <c r="C12" s="9">
        <f t="shared" si="2"/>
        <v>5207.6923076923076</v>
      </c>
      <c r="D12" s="9">
        <f t="shared" si="3"/>
        <v>5000</v>
      </c>
      <c r="E12" s="9">
        <f t="shared" si="4"/>
        <v>207.76000000000022</v>
      </c>
      <c r="F12" s="10">
        <f t="shared" si="6"/>
        <v>36</v>
      </c>
      <c r="G12" s="9">
        <f t="shared" si="5"/>
        <v>144.66</v>
      </c>
      <c r="H12" s="11">
        <v>4600</v>
      </c>
      <c r="I12" s="12">
        <v>39</v>
      </c>
    </row>
    <row r="13" spans="1:9" x14ac:dyDescent="0.2">
      <c r="A13" s="9">
        <f t="shared" si="1"/>
        <v>5202.05</v>
      </c>
      <c r="B13" s="9">
        <f t="shared" si="0"/>
        <v>201.92307692307693</v>
      </c>
      <c r="C13" s="9">
        <f t="shared" si="2"/>
        <v>5201.9230769230771</v>
      </c>
      <c r="D13" s="9">
        <f t="shared" si="3"/>
        <v>5000</v>
      </c>
      <c r="E13" s="9">
        <f t="shared" si="4"/>
        <v>202.05000000000018</v>
      </c>
      <c r="F13" s="10">
        <f t="shared" si="6"/>
        <v>35</v>
      </c>
      <c r="G13" s="9">
        <f t="shared" si="5"/>
        <v>148.63</v>
      </c>
      <c r="H13" s="11">
        <v>4500</v>
      </c>
      <c r="I13" s="12">
        <v>39</v>
      </c>
    </row>
    <row r="14" spans="1:9" x14ac:dyDescent="0.2">
      <c r="A14" s="9">
        <f t="shared" si="1"/>
        <v>5196.22</v>
      </c>
      <c r="B14" s="9">
        <f t="shared" si="0"/>
        <v>196.15384615384616</v>
      </c>
      <c r="C14" s="9">
        <f t="shared" si="2"/>
        <v>5196.1538461538457</v>
      </c>
      <c r="D14" s="9">
        <f t="shared" si="3"/>
        <v>5000</v>
      </c>
      <c r="E14" s="9">
        <f t="shared" si="4"/>
        <v>196.22000000000025</v>
      </c>
      <c r="F14" s="10">
        <f t="shared" si="6"/>
        <v>34</v>
      </c>
      <c r="G14" s="9">
        <f t="shared" si="5"/>
        <v>152.83000000000001</v>
      </c>
      <c r="H14" s="11">
        <f>H13-100</f>
        <v>4400</v>
      </c>
      <c r="I14" s="12">
        <v>39</v>
      </c>
    </row>
    <row r="15" spans="1:9" x14ac:dyDescent="0.2">
      <c r="A15" s="9">
        <f t="shared" si="1"/>
        <v>5190.24</v>
      </c>
      <c r="B15" s="9">
        <f t="shared" si="0"/>
        <v>190.38461538461539</v>
      </c>
      <c r="C15" s="9">
        <f t="shared" si="2"/>
        <v>5190.3846153846152</v>
      </c>
      <c r="D15" s="9">
        <f t="shared" si="3"/>
        <v>5000</v>
      </c>
      <c r="E15" s="9">
        <f t="shared" si="4"/>
        <v>190.23999999999978</v>
      </c>
      <c r="F15" s="10">
        <f t="shared" si="6"/>
        <v>33</v>
      </c>
      <c r="G15" s="9">
        <f t="shared" si="5"/>
        <v>157.28</v>
      </c>
      <c r="H15" s="11">
        <f t="shared" ref="H15:H57" si="7">H14-100</f>
        <v>4300</v>
      </c>
      <c r="I15" s="12">
        <v>39</v>
      </c>
    </row>
    <row r="16" spans="1:9" x14ac:dyDescent="0.2">
      <c r="A16" s="9">
        <f t="shared" si="1"/>
        <v>5184.6400000000003</v>
      </c>
      <c r="B16" s="9">
        <f t="shared" si="0"/>
        <v>184.61538461538461</v>
      </c>
      <c r="C16" s="9">
        <f t="shared" si="2"/>
        <v>5184.6153846153848</v>
      </c>
      <c r="D16" s="9">
        <f t="shared" si="3"/>
        <v>5000</v>
      </c>
      <c r="E16" s="9">
        <f t="shared" si="4"/>
        <v>184.64000000000033</v>
      </c>
      <c r="F16" s="10">
        <f t="shared" si="6"/>
        <v>32</v>
      </c>
      <c r="G16" s="9">
        <f t="shared" si="5"/>
        <v>162.02000000000001</v>
      </c>
      <c r="H16" s="11">
        <f t="shared" si="7"/>
        <v>4200</v>
      </c>
      <c r="I16" s="12">
        <v>39</v>
      </c>
    </row>
    <row r="17" spans="1:9" x14ac:dyDescent="0.2">
      <c r="A17" s="9">
        <f t="shared" si="1"/>
        <v>5178.8599999999997</v>
      </c>
      <c r="B17" s="9">
        <f t="shared" si="0"/>
        <v>178.84615384615384</v>
      </c>
      <c r="C17" s="9">
        <f t="shared" si="2"/>
        <v>5178.8461538461543</v>
      </c>
      <c r="D17" s="9">
        <f t="shared" si="3"/>
        <v>5000</v>
      </c>
      <c r="E17" s="9">
        <f t="shared" si="4"/>
        <v>178.85999999999967</v>
      </c>
      <c r="F17" s="10">
        <f t="shared" si="6"/>
        <v>31</v>
      </c>
      <c r="G17" s="9">
        <f t="shared" si="5"/>
        <v>167.06</v>
      </c>
      <c r="H17" s="11">
        <f t="shared" si="7"/>
        <v>4100</v>
      </c>
      <c r="I17" s="12">
        <v>39</v>
      </c>
    </row>
    <row r="18" spans="1:9" x14ac:dyDescent="0.2">
      <c r="A18" s="9">
        <f t="shared" si="1"/>
        <v>5173.2</v>
      </c>
      <c r="B18" s="9">
        <f t="shared" si="0"/>
        <v>173.07692307692307</v>
      </c>
      <c r="C18" s="9">
        <f t="shared" si="2"/>
        <v>5173.0769230769229</v>
      </c>
      <c r="D18" s="9">
        <f t="shared" si="3"/>
        <v>5000</v>
      </c>
      <c r="E18" s="9">
        <f t="shared" si="4"/>
        <v>173.19999999999982</v>
      </c>
      <c r="F18" s="10">
        <f t="shared" si="6"/>
        <v>30</v>
      </c>
      <c r="G18" s="9">
        <f t="shared" si="5"/>
        <v>172.44</v>
      </c>
      <c r="H18" s="11">
        <f t="shared" si="7"/>
        <v>4000</v>
      </c>
      <c r="I18" s="12">
        <v>39</v>
      </c>
    </row>
    <row r="19" spans="1:9" x14ac:dyDescent="0.2">
      <c r="A19" s="9">
        <f t="shared" si="1"/>
        <v>5167.22</v>
      </c>
      <c r="B19" s="9">
        <f t="shared" si="0"/>
        <v>167.30769230769232</v>
      </c>
      <c r="C19" s="9">
        <f t="shared" si="2"/>
        <v>5167.3076923076924</v>
      </c>
      <c r="D19" s="9">
        <f t="shared" si="3"/>
        <v>5000</v>
      </c>
      <c r="E19" s="9">
        <f t="shared" si="4"/>
        <v>167.22000000000025</v>
      </c>
      <c r="F19" s="10">
        <f t="shared" si="6"/>
        <v>29</v>
      </c>
      <c r="G19" s="9">
        <f t="shared" si="5"/>
        <v>178.18</v>
      </c>
      <c r="H19" s="11">
        <f t="shared" si="7"/>
        <v>3900</v>
      </c>
      <c r="I19" s="12">
        <v>39</v>
      </c>
    </row>
    <row r="20" spans="1:9" x14ac:dyDescent="0.2">
      <c r="A20" s="9">
        <f t="shared" si="1"/>
        <v>5161.5200000000004</v>
      </c>
      <c r="B20" s="9">
        <f t="shared" si="0"/>
        <v>161.53846153846155</v>
      </c>
      <c r="C20" s="9">
        <f t="shared" si="2"/>
        <v>5161.5384615384619</v>
      </c>
      <c r="D20" s="9">
        <f t="shared" si="3"/>
        <v>5000</v>
      </c>
      <c r="E20" s="9">
        <f t="shared" si="4"/>
        <v>161.52000000000044</v>
      </c>
      <c r="F20" s="10">
        <f t="shared" si="6"/>
        <v>28</v>
      </c>
      <c r="G20" s="9">
        <f t="shared" si="5"/>
        <v>184.34</v>
      </c>
      <c r="H20" s="11">
        <f t="shared" si="7"/>
        <v>3800</v>
      </c>
      <c r="I20" s="12">
        <v>39</v>
      </c>
    </row>
    <row r="21" spans="1:9" x14ac:dyDescent="0.2">
      <c r="A21" s="9">
        <f t="shared" si="1"/>
        <v>5155.6499999999996</v>
      </c>
      <c r="B21" s="9">
        <f t="shared" si="0"/>
        <v>155.76923076923077</v>
      </c>
      <c r="C21" s="9">
        <f t="shared" si="2"/>
        <v>5155.7692307692305</v>
      </c>
      <c r="D21" s="9">
        <f t="shared" si="3"/>
        <v>5000</v>
      </c>
      <c r="E21" s="9">
        <f t="shared" si="4"/>
        <v>155.64999999999964</v>
      </c>
      <c r="F21" s="10">
        <f t="shared" si="6"/>
        <v>27</v>
      </c>
      <c r="G21" s="9">
        <f t="shared" si="5"/>
        <v>190.95</v>
      </c>
      <c r="H21" s="11">
        <f t="shared" si="7"/>
        <v>3700</v>
      </c>
      <c r="I21" s="13">
        <v>39</v>
      </c>
    </row>
    <row r="22" spans="1:9" x14ac:dyDescent="0.2">
      <c r="A22" s="9">
        <f t="shared" si="1"/>
        <v>5150.08</v>
      </c>
      <c r="B22" s="9">
        <f t="shared" si="0"/>
        <v>150</v>
      </c>
      <c r="C22" s="9">
        <f t="shared" si="2"/>
        <v>5150</v>
      </c>
      <c r="D22" s="9">
        <f t="shared" si="3"/>
        <v>5000</v>
      </c>
      <c r="E22" s="9">
        <f t="shared" si="4"/>
        <v>150.07999999999993</v>
      </c>
      <c r="F22" s="10">
        <f t="shared" si="6"/>
        <v>26</v>
      </c>
      <c r="G22" s="9">
        <f t="shared" si="5"/>
        <v>198.08</v>
      </c>
      <c r="H22" s="11">
        <f t="shared" si="7"/>
        <v>3600</v>
      </c>
      <c r="I22" s="13">
        <v>39</v>
      </c>
    </row>
    <row r="23" spans="1:9" x14ac:dyDescent="0.2">
      <c r="A23" s="9">
        <f t="shared" si="1"/>
        <v>5144.25</v>
      </c>
      <c r="B23" s="9">
        <f t="shared" si="0"/>
        <v>144.23076923076923</v>
      </c>
      <c r="C23" s="9">
        <f t="shared" si="2"/>
        <v>5144.2307692307695</v>
      </c>
      <c r="D23" s="9">
        <f t="shared" si="3"/>
        <v>5000</v>
      </c>
      <c r="E23" s="9">
        <f t="shared" si="4"/>
        <v>144.25</v>
      </c>
      <c r="F23" s="10">
        <f t="shared" si="6"/>
        <v>25</v>
      </c>
      <c r="G23" s="9">
        <f t="shared" si="5"/>
        <v>205.77</v>
      </c>
      <c r="H23" s="11">
        <f t="shared" si="7"/>
        <v>3500</v>
      </c>
      <c r="I23" s="14">
        <v>39</v>
      </c>
    </row>
    <row r="24" spans="1:9" x14ac:dyDescent="0.2">
      <c r="A24" s="9">
        <f t="shared" si="1"/>
        <v>5138.3999999999996</v>
      </c>
      <c r="B24" s="9">
        <f t="shared" si="0"/>
        <v>138.46153846153845</v>
      </c>
      <c r="C24" s="9">
        <f t="shared" si="2"/>
        <v>5138.4615384615381</v>
      </c>
      <c r="D24" s="9">
        <f t="shared" si="3"/>
        <v>5000</v>
      </c>
      <c r="E24" s="9">
        <f t="shared" si="4"/>
        <v>138.39999999999964</v>
      </c>
      <c r="F24" s="10">
        <f t="shared" si="6"/>
        <v>24</v>
      </c>
      <c r="G24" s="9">
        <f t="shared" si="5"/>
        <v>214.1</v>
      </c>
      <c r="H24" s="11">
        <f t="shared" si="7"/>
        <v>3400</v>
      </c>
      <c r="I24" s="14">
        <v>38</v>
      </c>
    </row>
    <row r="25" spans="1:9" x14ac:dyDescent="0.2">
      <c r="A25" s="9">
        <f t="shared" si="1"/>
        <v>5132.68</v>
      </c>
      <c r="B25" s="9">
        <f t="shared" si="0"/>
        <v>132.69230769230768</v>
      </c>
      <c r="C25" s="9">
        <f t="shared" si="2"/>
        <v>5132.6923076923076</v>
      </c>
      <c r="D25" s="9">
        <f t="shared" si="3"/>
        <v>5000</v>
      </c>
      <c r="E25" s="9">
        <f t="shared" si="4"/>
        <v>132.68000000000029</v>
      </c>
      <c r="F25" s="10">
        <f t="shared" si="6"/>
        <v>23</v>
      </c>
      <c r="G25" s="9">
        <f t="shared" si="5"/>
        <v>223.16</v>
      </c>
      <c r="H25" s="11">
        <f t="shared" si="7"/>
        <v>3300</v>
      </c>
      <c r="I25" s="14">
        <v>38</v>
      </c>
    </row>
    <row r="26" spans="1:9" x14ac:dyDescent="0.2">
      <c r="A26" s="9">
        <f t="shared" si="1"/>
        <v>5126.88</v>
      </c>
      <c r="B26" s="9">
        <f t="shared" si="0"/>
        <v>126.92307692307692</v>
      </c>
      <c r="C26" s="9">
        <f t="shared" si="2"/>
        <v>5126.9230769230771</v>
      </c>
      <c r="D26" s="9">
        <f t="shared" si="3"/>
        <v>5000</v>
      </c>
      <c r="E26" s="9">
        <f t="shared" si="4"/>
        <v>126.88000000000011</v>
      </c>
      <c r="F26" s="10">
        <f t="shared" si="6"/>
        <v>22</v>
      </c>
      <c r="G26" s="9">
        <f t="shared" si="5"/>
        <v>233.04</v>
      </c>
      <c r="H26" s="11">
        <f t="shared" si="7"/>
        <v>3200</v>
      </c>
      <c r="I26" s="14">
        <v>37</v>
      </c>
    </row>
    <row r="27" spans="1:9" x14ac:dyDescent="0.2">
      <c r="A27" s="9">
        <f t="shared" si="1"/>
        <v>5121.0600000000004</v>
      </c>
      <c r="B27" s="9">
        <f t="shared" si="0"/>
        <v>121.15384615384616</v>
      </c>
      <c r="C27" s="9">
        <f t="shared" si="2"/>
        <v>5121.1538461538457</v>
      </c>
      <c r="D27" s="9">
        <f t="shared" si="3"/>
        <v>5000</v>
      </c>
      <c r="E27" s="9">
        <f t="shared" si="4"/>
        <v>121.0600000000004</v>
      </c>
      <c r="F27" s="10">
        <f t="shared" si="6"/>
        <v>21</v>
      </c>
      <c r="G27" s="9">
        <f t="shared" si="5"/>
        <v>243.86</v>
      </c>
      <c r="H27" s="11">
        <f t="shared" si="7"/>
        <v>3100</v>
      </c>
      <c r="I27" s="14">
        <v>36</v>
      </c>
    </row>
    <row r="28" spans="1:9" x14ac:dyDescent="0.2">
      <c r="A28" s="9">
        <f t="shared" si="1"/>
        <v>5115.4000000000005</v>
      </c>
      <c r="B28" s="9">
        <f t="shared" si="0"/>
        <v>115.38461538461539</v>
      </c>
      <c r="C28" s="9">
        <f t="shared" si="2"/>
        <v>5115.3846153846152</v>
      </c>
      <c r="D28" s="9">
        <f t="shared" si="3"/>
        <v>5000</v>
      </c>
      <c r="E28" s="9">
        <f t="shared" si="4"/>
        <v>115.40000000000055</v>
      </c>
      <c r="F28" s="10">
        <f t="shared" si="6"/>
        <v>20</v>
      </c>
      <c r="G28" s="9">
        <f t="shared" si="5"/>
        <v>255.77</v>
      </c>
      <c r="H28" s="11">
        <f t="shared" si="7"/>
        <v>3000</v>
      </c>
      <c r="I28" s="14">
        <v>35</v>
      </c>
    </row>
    <row r="29" spans="1:9" x14ac:dyDescent="0.2">
      <c r="A29" s="9">
        <f t="shared" si="1"/>
        <v>5109.67</v>
      </c>
      <c r="B29" s="9">
        <f t="shared" si="0"/>
        <v>109.61538461538461</v>
      </c>
      <c r="C29" s="9">
        <f t="shared" si="2"/>
        <v>5109.6153846153848</v>
      </c>
      <c r="D29" s="9">
        <f t="shared" si="3"/>
        <v>5000</v>
      </c>
      <c r="E29" s="9">
        <f t="shared" si="4"/>
        <v>109.67000000000007</v>
      </c>
      <c r="F29" s="10">
        <f t="shared" si="6"/>
        <v>19</v>
      </c>
      <c r="G29" s="9">
        <f t="shared" si="5"/>
        <v>268.93</v>
      </c>
      <c r="H29" s="11">
        <f t="shared" si="7"/>
        <v>2900</v>
      </c>
      <c r="I29" s="14">
        <v>34</v>
      </c>
    </row>
    <row r="30" spans="1:9" x14ac:dyDescent="0.2">
      <c r="A30" s="9">
        <f t="shared" si="1"/>
        <v>5103.9000000000005</v>
      </c>
      <c r="B30" s="9">
        <f t="shared" si="0"/>
        <v>103.84615384615384</v>
      </c>
      <c r="C30" s="9">
        <f t="shared" si="2"/>
        <v>5103.8461538461543</v>
      </c>
      <c r="D30" s="9">
        <f t="shared" si="3"/>
        <v>5000</v>
      </c>
      <c r="E30" s="9">
        <f t="shared" si="4"/>
        <v>103.90000000000055</v>
      </c>
      <c r="F30" s="10">
        <f t="shared" si="6"/>
        <v>18</v>
      </c>
      <c r="G30" s="9">
        <f t="shared" si="5"/>
        <v>283.55</v>
      </c>
      <c r="H30" s="11">
        <f t="shared" si="7"/>
        <v>2800</v>
      </c>
      <c r="I30" s="14">
        <v>32</v>
      </c>
    </row>
    <row r="31" spans="1:9" x14ac:dyDescent="0.2">
      <c r="A31" s="9">
        <f t="shared" si="1"/>
        <v>5098.13</v>
      </c>
      <c r="B31" s="9">
        <f t="shared" si="0"/>
        <v>98.07692307692308</v>
      </c>
      <c r="C31" s="9">
        <f t="shared" si="2"/>
        <v>5098.0769230769229</v>
      </c>
      <c r="D31" s="9">
        <f t="shared" si="3"/>
        <v>5000</v>
      </c>
      <c r="E31" s="9">
        <f t="shared" si="4"/>
        <v>98.130000000000109</v>
      </c>
      <c r="F31" s="10">
        <f t="shared" si="6"/>
        <v>17</v>
      </c>
      <c r="G31" s="9">
        <f t="shared" si="5"/>
        <v>299.89</v>
      </c>
      <c r="H31" s="11">
        <f t="shared" si="7"/>
        <v>2700</v>
      </c>
      <c r="I31" s="14">
        <v>31</v>
      </c>
    </row>
    <row r="32" spans="1:9" x14ac:dyDescent="0.2">
      <c r="A32" s="9">
        <f t="shared" si="1"/>
        <v>5092.32</v>
      </c>
      <c r="B32" s="9">
        <f t="shared" si="0"/>
        <v>92.307692307692307</v>
      </c>
      <c r="C32" s="9">
        <f t="shared" si="2"/>
        <v>5092.3076923076924</v>
      </c>
      <c r="D32" s="9">
        <f t="shared" si="3"/>
        <v>5000</v>
      </c>
      <c r="E32" s="9">
        <f t="shared" si="4"/>
        <v>92.319999999999709</v>
      </c>
      <c r="F32" s="10">
        <f t="shared" si="6"/>
        <v>16</v>
      </c>
      <c r="G32" s="9">
        <f t="shared" si="5"/>
        <v>318.27</v>
      </c>
      <c r="H32" s="11">
        <f t="shared" si="7"/>
        <v>2600</v>
      </c>
      <c r="I32" s="14">
        <v>29</v>
      </c>
    </row>
    <row r="33" spans="1:9" x14ac:dyDescent="0.2">
      <c r="A33" s="9">
        <f t="shared" si="1"/>
        <v>5086.5</v>
      </c>
      <c r="B33" s="9">
        <f t="shared" si="0"/>
        <v>86.538461538461533</v>
      </c>
      <c r="C33" s="9">
        <f t="shared" si="2"/>
        <v>5086.5384615384619</v>
      </c>
      <c r="D33" s="9">
        <f t="shared" si="3"/>
        <v>5000</v>
      </c>
      <c r="E33" s="9">
        <f t="shared" si="4"/>
        <v>86.5</v>
      </c>
      <c r="F33" s="10">
        <f t="shared" si="6"/>
        <v>15</v>
      </c>
      <c r="G33" s="9">
        <f t="shared" si="5"/>
        <v>339.1</v>
      </c>
      <c r="H33" s="11">
        <f t="shared" si="7"/>
        <v>2500</v>
      </c>
      <c r="I33" s="12">
        <v>26</v>
      </c>
    </row>
    <row r="34" spans="1:9" x14ac:dyDescent="0.2">
      <c r="A34" s="9">
        <f t="shared" si="1"/>
        <v>5080.7400000000007</v>
      </c>
      <c r="B34" s="9">
        <f t="shared" si="0"/>
        <v>80.769230769230774</v>
      </c>
      <c r="C34" s="9">
        <f t="shared" si="2"/>
        <v>5080.7692307692305</v>
      </c>
      <c r="D34" s="9">
        <f t="shared" si="3"/>
        <v>5000</v>
      </c>
      <c r="E34" s="9">
        <f t="shared" si="4"/>
        <v>80.740000000000691</v>
      </c>
      <c r="F34" s="10">
        <f t="shared" si="6"/>
        <v>14</v>
      </c>
      <c r="G34" s="9">
        <f t="shared" si="5"/>
        <v>362.91</v>
      </c>
      <c r="H34" s="11">
        <f t="shared" si="7"/>
        <v>2400</v>
      </c>
      <c r="I34" s="12">
        <v>25</v>
      </c>
    </row>
    <row r="35" spans="1:9" x14ac:dyDescent="0.2">
      <c r="A35" s="9">
        <f t="shared" si="1"/>
        <v>5074.9399999999996</v>
      </c>
      <c r="B35" s="9">
        <f t="shared" si="0"/>
        <v>75</v>
      </c>
      <c r="C35" s="9">
        <f t="shared" si="2"/>
        <v>5075</v>
      </c>
      <c r="D35" s="9">
        <f t="shared" si="3"/>
        <v>5000</v>
      </c>
      <c r="E35" s="9">
        <f t="shared" si="4"/>
        <v>74.9399999999996</v>
      </c>
      <c r="F35" s="10">
        <f t="shared" si="6"/>
        <v>13</v>
      </c>
      <c r="G35" s="9">
        <f t="shared" si="5"/>
        <v>390.38</v>
      </c>
      <c r="H35" s="11">
        <f t="shared" si="7"/>
        <v>2300</v>
      </c>
      <c r="I35" s="12">
        <v>25</v>
      </c>
    </row>
    <row r="36" spans="1:9" x14ac:dyDescent="0.2">
      <c r="A36" s="9">
        <f t="shared" si="1"/>
        <v>5069.28</v>
      </c>
      <c r="B36" s="9">
        <f t="shared" si="0"/>
        <v>69.230769230769226</v>
      </c>
      <c r="C36" s="9">
        <f t="shared" si="2"/>
        <v>5069.2307692307695</v>
      </c>
      <c r="D36" s="9">
        <f t="shared" si="3"/>
        <v>5000</v>
      </c>
      <c r="E36" s="9">
        <f t="shared" si="4"/>
        <v>69.279999999999745</v>
      </c>
      <c r="F36" s="10">
        <f t="shared" si="6"/>
        <v>12</v>
      </c>
      <c r="G36" s="9">
        <f t="shared" si="5"/>
        <v>422.44</v>
      </c>
      <c r="H36" s="11">
        <f t="shared" si="7"/>
        <v>2200</v>
      </c>
      <c r="I36" s="12">
        <v>24</v>
      </c>
    </row>
    <row r="37" spans="1:9" x14ac:dyDescent="0.2">
      <c r="A37" s="9">
        <f t="shared" si="1"/>
        <v>5063.41</v>
      </c>
      <c r="B37" s="9">
        <f t="shared" si="0"/>
        <v>63.46153846153846</v>
      </c>
      <c r="C37" s="9">
        <f t="shared" si="2"/>
        <v>5063.4615384615381</v>
      </c>
      <c r="D37" s="9">
        <f t="shared" si="3"/>
        <v>5000</v>
      </c>
      <c r="E37" s="9">
        <f t="shared" si="4"/>
        <v>63.409999999999854</v>
      </c>
      <c r="F37" s="10">
        <f t="shared" si="6"/>
        <v>11</v>
      </c>
      <c r="G37" s="9">
        <f t="shared" si="5"/>
        <v>460.31</v>
      </c>
      <c r="H37" s="11">
        <f t="shared" si="7"/>
        <v>2100</v>
      </c>
      <c r="I37" s="12">
        <v>24</v>
      </c>
    </row>
    <row r="38" spans="1:9" x14ac:dyDescent="0.2">
      <c r="A38" s="9">
        <f t="shared" si="1"/>
        <v>5057.7</v>
      </c>
      <c r="B38" s="9">
        <f t="shared" si="0"/>
        <v>57.692307692307693</v>
      </c>
      <c r="C38" s="9">
        <f t="shared" si="2"/>
        <v>5057.6923076923076</v>
      </c>
      <c r="D38" s="9">
        <f t="shared" si="3"/>
        <v>5000</v>
      </c>
      <c r="E38" s="9">
        <f t="shared" si="4"/>
        <v>57.699999999999818</v>
      </c>
      <c r="F38" s="10">
        <f t="shared" si="6"/>
        <v>10</v>
      </c>
      <c r="G38" s="9">
        <f t="shared" si="5"/>
        <v>505.77</v>
      </c>
      <c r="H38" s="11">
        <f t="shared" si="7"/>
        <v>2000</v>
      </c>
      <c r="I38" s="12">
        <v>24</v>
      </c>
    </row>
    <row r="39" spans="1:9" x14ac:dyDescent="0.2">
      <c r="A39" s="9">
        <f t="shared" si="1"/>
        <v>5051.88</v>
      </c>
      <c r="B39" s="9">
        <f t="shared" si="0"/>
        <v>51.92307692307692</v>
      </c>
      <c r="C39" s="9">
        <f t="shared" si="2"/>
        <v>5051.9230769230771</v>
      </c>
      <c r="D39" s="9">
        <f t="shared" si="3"/>
        <v>5000</v>
      </c>
      <c r="E39" s="9">
        <f t="shared" si="4"/>
        <v>51.880000000000109</v>
      </c>
      <c r="F39" s="10">
        <f t="shared" si="6"/>
        <v>9</v>
      </c>
      <c r="G39" s="9">
        <f t="shared" si="5"/>
        <v>561.32000000000005</v>
      </c>
      <c r="H39" s="11">
        <f t="shared" si="7"/>
        <v>1900</v>
      </c>
      <c r="I39" s="12">
        <v>23</v>
      </c>
    </row>
    <row r="40" spans="1:9" x14ac:dyDescent="0.2">
      <c r="A40" s="9">
        <f t="shared" si="1"/>
        <v>5046.16</v>
      </c>
      <c r="B40" s="9">
        <f t="shared" si="0"/>
        <v>46.153846153846153</v>
      </c>
      <c r="C40" s="9">
        <f t="shared" si="2"/>
        <v>5046.1538461538457</v>
      </c>
      <c r="D40" s="9">
        <f t="shared" si="3"/>
        <v>5000</v>
      </c>
      <c r="E40" s="9">
        <f t="shared" si="4"/>
        <v>46.159999999999854</v>
      </c>
      <c r="F40" s="10">
        <f t="shared" si="6"/>
        <v>8</v>
      </c>
      <c r="G40" s="9">
        <f t="shared" si="5"/>
        <v>630.77</v>
      </c>
      <c r="H40" s="11">
        <f t="shared" si="7"/>
        <v>1800</v>
      </c>
      <c r="I40" s="12">
        <v>22</v>
      </c>
    </row>
    <row r="41" spans="1:9" x14ac:dyDescent="0.2">
      <c r="A41" s="9">
        <f t="shared" si="1"/>
        <v>5040.3499999999995</v>
      </c>
      <c r="B41" s="9">
        <f t="shared" si="0"/>
        <v>40.384615384615387</v>
      </c>
      <c r="C41" s="9">
        <f t="shared" si="2"/>
        <v>5040.3846153846152</v>
      </c>
      <c r="D41" s="9">
        <f t="shared" si="3"/>
        <v>5000</v>
      </c>
      <c r="E41" s="9">
        <f t="shared" si="4"/>
        <v>40.349999999999454</v>
      </c>
      <c r="F41" s="10">
        <f t="shared" si="6"/>
        <v>7</v>
      </c>
      <c r="G41" s="9">
        <f t="shared" si="5"/>
        <v>720.05</v>
      </c>
      <c r="H41" s="11">
        <f t="shared" si="7"/>
        <v>1700</v>
      </c>
      <c r="I41" s="12">
        <v>22</v>
      </c>
    </row>
    <row r="42" spans="1:9" x14ac:dyDescent="0.2">
      <c r="A42" s="9">
        <f t="shared" si="1"/>
        <v>5034.6000000000004</v>
      </c>
      <c r="B42" s="9">
        <f t="shared" si="0"/>
        <v>34.615384615384613</v>
      </c>
      <c r="C42" s="9">
        <f t="shared" si="2"/>
        <v>5034.6153846153848</v>
      </c>
      <c r="D42" s="9">
        <f t="shared" si="3"/>
        <v>5000</v>
      </c>
      <c r="E42" s="9">
        <f t="shared" si="4"/>
        <v>34.600000000000364</v>
      </c>
      <c r="F42" s="10">
        <f t="shared" si="6"/>
        <v>6</v>
      </c>
      <c r="G42" s="9">
        <f t="shared" si="5"/>
        <v>839.1</v>
      </c>
      <c r="H42" s="11">
        <f t="shared" si="7"/>
        <v>1600</v>
      </c>
      <c r="I42" s="12">
        <v>21</v>
      </c>
    </row>
    <row r="43" spans="1:9" x14ac:dyDescent="0.2">
      <c r="A43" s="9">
        <f t="shared" si="1"/>
        <v>5028.8500000000004</v>
      </c>
      <c r="B43" s="9">
        <f t="shared" si="0"/>
        <v>28.846153846153847</v>
      </c>
      <c r="C43" s="9">
        <f t="shared" si="2"/>
        <v>5028.8461538461543</v>
      </c>
      <c r="D43" s="9">
        <f t="shared" si="3"/>
        <v>5000</v>
      </c>
      <c r="E43" s="9">
        <f t="shared" si="4"/>
        <v>28.850000000000364</v>
      </c>
      <c r="F43" s="10">
        <f t="shared" si="6"/>
        <v>5</v>
      </c>
      <c r="G43" s="9">
        <f t="shared" si="5"/>
        <v>1005.77</v>
      </c>
      <c r="H43" s="11">
        <f t="shared" si="7"/>
        <v>1500</v>
      </c>
      <c r="I43" s="12">
        <v>20</v>
      </c>
    </row>
    <row r="44" spans="1:9" x14ac:dyDescent="0.2">
      <c r="A44" s="9">
        <f t="shared" si="1"/>
        <v>5023.08</v>
      </c>
      <c r="B44" s="9">
        <f t="shared" si="0"/>
        <v>23.076923076923077</v>
      </c>
      <c r="C44" s="9">
        <f t="shared" si="2"/>
        <v>5023.0769230769229</v>
      </c>
      <c r="D44" s="9">
        <f t="shared" si="3"/>
        <v>5000</v>
      </c>
      <c r="E44" s="9">
        <f t="shared" si="4"/>
        <v>23.079999999999927</v>
      </c>
      <c r="F44" s="10">
        <f t="shared" si="6"/>
        <v>4</v>
      </c>
      <c r="G44" s="9">
        <f t="shared" si="5"/>
        <v>1255.77</v>
      </c>
      <c r="H44" s="11">
        <f t="shared" si="7"/>
        <v>1400</v>
      </c>
      <c r="I44" s="12">
        <v>17</v>
      </c>
    </row>
    <row r="45" spans="1:9" x14ac:dyDescent="0.2">
      <c r="A45" s="9">
        <f t="shared" si="1"/>
        <v>5017.32</v>
      </c>
      <c r="B45" s="9">
        <f t="shared" si="0"/>
        <v>17.307692307692307</v>
      </c>
      <c r="C45" s="9">
        <f t="shared" si="2"/>
        <v>5017.3076923076924</v>
      </c>
      <c r="D45" s="9">
        <f t="shared" si="3"/>
        <v>5000</v>
      </c>
      <c r="E45" s="9">
        <f t="shared" si="4"/>
        <v>17.319999999999709</v>
      </c>
      <c r="F45" s="10">
        <f t="shared" si="6"/>
        <v>3</v>
      </c>
      <c r="G45" s="9">
        <f t="shared" si="5"/>
        <v>1672.44</v>
      </c>
      <c r="H45" s="11">
        <f t="shared" si="7"/>
        <v>1300</v>
      </c>
      <c r="I45" s="12">
        <v>17</v>
      </c>
    </row>
    <row r="46" spans="1:9" x14ac:dyDescent="0.2">
      <c r="A46" s="9">
        <f t="shared" si="1"/>
        <v>5011.54</v>
      </c>
      <c r="B46" s="9">
        <f t="shared" si="0"/>
        <v>11.538461538461538</v>
      </c>
      <c r="C46" s="9">
        <f t="shared" si="2"/>
        <v>5011.5384615384619</v>
      </c>
      <c r="D46" s="9">
        <f t="shared" si="3"/>
        <v>5000</v>
      </c>
      <c r="E46" s="9">
        <f t="shared" si="4"/>
        <v>11.539999999999964</v>
      </c>
      <c r="F46" s="10">
        <f t="shared" si="6"/>
        <v>2</v>
      </c>
      <c r="G46" s="9">
        <f t="shared" si="5"/>
        <v>2505.77</v>
      </c>
      <c r="H46" s="11">
        <f t="shared" si="7"/>
        <v>1200</v>
      </c>
      <c r="I46" s="12">
        <v>15</v>
      </c>
    </row>
    <row r="47" spans="1:9" x14ac:dyDescent="0.2">
      <c r="A47" s="9">
        <f t="shared" si="1"/>
        <v>5005.7700000000004</v>
      </c>
      <c r="B47" s="9">
        <f t="shared" si="0"/>
        <v>5.7692307692307692</v>
      </c>
      <c r="C47" s="9">
        <f t="shared" si="2"/>
        <v>5005.7692307692305</v>
      </c>
      <c r="D47" s="9">
        <f t="shared" si="3"/>
        <v>5000</v>
      </c>
      <c r="E47" s="9">
        <f t="shared" si="4"/>
        <v>5.7700000000004366</v>
      </c>
      <c r="F47" s="10">
        <f t="shared" si="6"/>
        <v>1</v>
      </c>
      <c r="G47" s="9">
        <f t="shared" si="5"/>
        <v>5005.7700000000004</v>
      </c>
      <c r="H47" s="11">
        <f t="shared" si="7"/>
        <v>1100</v>
      </c>
      <c r="I47" s="12">
        <v>19</v>
      </c>
    </row>
    <row r="48" spans="1:9" x14ac:dyDescent="0.2">
      <c r="A48" s="9" t="e">
        <f>G48*F48</f>
        <v>#VALUE!</v>
      </c>
      <c r="B48" s="9" t="e">
        <f>$G$7*$I$6*F48/26</f>
        <v>#VALUE!</v>
      </c>
      <c r="C48" s="9" t="e">
        <f t="shared" si="2"/>
        <v>#VALUE!</v>
      </c>
      <c r="D48" s="9">
        <f>IF(F48&gt;0,$G$7,"")</f>
        <v>5000</v>
      </c>
      <c r="E48" s="9" t="e">
        <f>A48-$G$7</f>
        <v>#VALUE!</v>
      </c>
      <c r="F48" s="10" t="str">
        <f>IF((F47-1)&lt;=0,"",F47-1)</f>
        <v/>
      </c>
      <c r="G48" s="9" t="e">
        <f>ROUND(C48/F48,2)</f>
        <v>#VALUE!</v>
      </c>
      <c r="H48" s="11">
        <f t="shared" si="7"/>
        <v>1000</v>
      </c>
      <c r="I48" s="12">
        <v>18</v>
      </c>
    </row>
    <row r="49" spans="1:9" x14ac:dyDescent="0.2">
      <c r="A49" s="9" t="e">
        <f>G49*F49</f>
        <v>#VALUE!</v>
      </c>
      <c r="B49" s="9" t="e">
        <f>$G$7*$I$6*F49/26</f>
        <v>#VALUE!</v>
      </c>
      <c r="C49" s="9" t="e">
        <f t="shared" si="2"/>
        <v>#VALUE!</v>
      </c>
      <c r="D49" s="9" t="e">
        <f>IF(F49&gt;0,$G$7,"")</f>
        <v>#VALUE!</v>
      </c>
      <c r="E49" s="9" t="e">
        <f>A49-$G$7</f>
        <v>#VALUE!</v>
      </c>
      <c r="F49" s="10" t="e">
        <f>IF((F48-1)&lt;=0,"",F48-1)</f>
        <v>#VALUE!</v>
      </c>
      <c r="G49" s="9" t="e">
        <f>ROUND(C49/F49,2)</f>
        <v>#VALUE!</v>
      </c>
      <c r="H49" s="11">
        <f t="shared" si="7"/>
        <v>900</v>
      </c>
      <c r="I49" s="12">
        <v>16</v>
      </c>
    </row>
    <row r="50" spans="1:9" x14ac:dyDescent="0.2">
      <c r="H50" s="11">
        <f t="shared" si="7"/>
        <v>800</v>
      </c>
      <c r="I50" s="12">
        <v>14</v>
      </c>
    </row>
    <row r="51" spans="1:9" x14ac:dyDescent="0.2">
      <c r="H51" s="11">
        <f t="shared" si="7"/>
        <v>700</v>
      </c>
      <c r="I51" s="12">
        <v>12</v>
      </c>
    </row>
    <row r="52" spans="1:9" x14ac:dyDescent="0.2">
      <c r="H52" s="11">
        <f t="shared" si="7"/>
        <v>600</v>
      </c>
      <c r="I52" s="12">
        <v>10</v>
      </c>
    </row>
    <row r="53" spans="1:9" x14ac:dyDescent="0.2">
      <c r="H53" s="11">
        <f t="shared" si="7"/>
        <v>500</v>
      </c>
      <c r="I53" s="12">
        <v>8</v>
      </c>
    </row>
    <row r="54" spans="1:9" x14ac:dyDescent="0.2">
      <c r="H54" s="11">
        <f t="shared" si="7"/>
        <v>400</v>
      </c>
      <c r="I54" s="12">
        <v>6</v>
      </c>
    </row>
    <row r="55" spans="1:9" x14ac:dyDescent="0.2">
      <c r="H55" s="11">
        <f t="shared" si="7"/>
        <v>300</v>
      </c>
      <c r="I55" s="12">
        <v>4</v>
      </c>
    </row>
    <row r="56" spans="1:9" x14ac:dyDescent="0.2">
      <c r="H56" s="11">
        <f t="shared" si="7"/>
        <v>200</v>
      </c>
      <c r="I56" s="12">
        <v>2</v>
      </c>
    </row>
    <row r="57" spans="1:9" x14ac:dyDescent="0.2">
      <c r="H57" s="11">
        <f t="shared" si="7"/>
        <v>100</v>
      </c>
      <c r="I57" s="15">
        <v>2</v>
      </c>
    </row>
  </sheetData>
  <sheetProtection selectLockedCells="1"/>
  <phoneticPr fontId="1" type="noConversion"/>
  <conditionalFormatting sqref="A9:C47 E9:G47 D10:D47 A48:G49">
    <cfRule type="expression" dxfId="2" priority="1" stopIfTrue="1">
      <formula>ISERROR(A9:G47)</formula>
    </cfRule>
  </conditionalFormatting>
  <conditionalFormatting sqref="D9">
    <cfRule type="expression" dxfId="1" priority="2" stopIfTrue="1">
      <formula>ISERROR(D9:J47)</formula>
    </cfRule>
    <cfRule type="cellIs" dxfId="0" priority="3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of Defence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russthomson</dc:creator>
  <cp:lastModifiedBy>Pepper, Keith MR 2</cp:lastModifiedBy>
  <cp:lastPrinted>2013-09-23T05:35:02Z</cp:lastPrinted>
  <dcterms:created xsi:type="dcterms:W3CDTF">2013-09-23T05:14:46Z</dcterms:created>
  <dcterms:modified xsi:type="dcterms:W3CDTF">2017-12-18T22:02:49Z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AF22670790</vt:lpwstr>
  </property>
  <property fmtid="{D5CDD505-2E9C-101B-9397-08002B2CF9AE}" pid="3" name="Objective-Title">
    <vt:lpwstr>Repayment Options wef 1 Sep 15</vt:lpwstr>
  </property>
  <property fmtid="{D5CDD505-2E9C-101B-9397-08002B2CF9AE}" pid="4" name="Objective-Comment">
    <vt:lpwstr/>
  </property>
  <property fmtid="{D5CDD505-2E9C-101B-9397-08002B2CF9AE}" pid="5" name="Objective-CreationStamp">
    <vt:filetime>2015-08-26T03:25:00Z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2015-08-28T02:08:41Z</vt:filetime>
  </property>
  <property fmtid="{D5CDD505-2E9C-101B-9397-08002B2CF9AE}" pid="9" name="Objective-ModificationStamp">
    <vt:filetime>2015-10-22T23:09:54Z</vt:filetime>
  </property>
  <property fmtid="{D5CDD505-2E9C-101B-9397-08002B2CF9AE}" pid="10" name="Objective-Owner">
    <vt:lpwstr>Thomson, Russ (Mr)(DGCHAP-AF RAAF Welfare Trust Fund)</vt:lpwstr>
  </property>
  <property fmtid="{D5CDD505-2E9C-101B-9397-08002B2CF9AE}" pid="11" name="Objective-Path">
    <vt:lpwstr>Objective Global Folder - PROD:Defence Business Units:Air Force:Air Force Headquarters:Deputy Chief of Air Force:DGCHAP-AF : Director General Chaplaincy - Air Force:RWTF:RWTF WEB FORMS:</vt:lpwstr>
  </property>
  <property fmtid="{D5CDD505-2E9C-101B-9397-08002B2CF9AE}" pid="12" name="Objective-Parent">
    <vt:lpwstr>RWTF WEB FORMS</vt:lpwstr>
  </property>
  <property fmtid="{D5CDD505-2E9C-101B-9397-08002B2CF9AE}" pid="13" name="Objective-State">
    <vt:lpwstr>Published</vt:lpwstr>
  </property>
  <property fmtid="{D5CDD505-2E9C-101B-9397-08002B2CF9AE}" pid="14" name="Objective-Version">
    <vt:lpwstr>2.0</vt:lpwstr>
  </property>
  <property fmtid="{D5CDD505-2E9C-101B-9397-08002B2CF9AE}" pid="15" name="Objective-VersionNumber">
    <vt:i4>2</vt:i4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Unclassified</vt:lpwstr>
  </property>
  <property fmtid="{D5CDD505-2E9C-101B-9397-08002B2CF9AE}" pid="19" name="Objective-Caveats">
    <vt:lpwstr/>
  </property>
  <property fmtid="{D5CDD505-2E9C-101B-9397-08002B2CF9AE}" pid="20" name="Objective-Document Type [system]">
    <vt:lpwstr/>
  </property>
</Properties>
</file>